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vafc00\Alcoholic Beverages Excise tax\NCBWWA Reports\2024 Reports\"/>
    </mc:Choice>
  </mc:AlternateContent>
  <xr:revisionPtr revIDLastSave="0" documentId="13_ncr:1_{07DED35B-D6C1-4595-9058-80372181FC3F}" xr6:coauthVersionLast="47" xr6:coauthVersionMax="47" xr10:uidLastSave="{00000000-0000-0000-0000-000000000000}"/>
  <bookViews>
    <workbookView xWindow="1020" yWindow="585" windowWidth="27615" windowHeight="14370" firstSheet="1" activeTab="5" xr2:uid="{00000000-000D-0000-FFFF-FFFF00000000}"/>
  </bookViews>
  <sheets>
    <sheet name="July 2024" sheetId="1" r:id="rId1"/>
    <sheet name="August 2024" sheetId="2" r:id="rId2"/>
    <sheet name="September 2024" sheetId="3" r:id="rId3"/>
    <sheet name="October 2024" sheetId="4" r:id="rId4"/>
    <sheet name="November 2024" sheetId="5" r:id="rId5"/>
    <sheet name="December 2024" sheetId="6" r:id="rId6"/>
  </sheets>
  <definedNames>
    <definedName name="_xlnm.Print_Area" localSheetId="0">'July 2024'!$A$1:$F$42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" l="1"/>
  <c r="E18" i="5"/>
  <c r="D18" i="5"/>
  <c r="C18" i="5"/>
  <c r="B18" i="5"/>
  <c r="F11" i="5"/>
  <c r="E11" i="5"/>
  <c r="D11" i="5"/>
  <c r="C11" i="5"/>
  <c r="B11" i="5"/>
  <c r="F11" i="3"/>
  <c r="E11" i="3"/>
  <c r="D11" i="3"/>
  <c r="C11" i="3"/>
  <c r="B11" i="3"/>
  <c r="B11" i="2"/>
  <c r="C11" i="6" l="1"/>
  <c r="B11" i="6"/>
  <c r="E14" i="1"/>
  <c r="D14" i="1"/>
  <c r="C14" i="1"/>
  <c r="B14" i="1"/>
  <c r="F7" i="5" l="1"/>
  <c r="F14" i="1"/>
  <c r="E11" i="4" l="1"/>
  <c r="D11" i="4"/>
  <c r="C11" i="4"/>
  <c r="B11" i="4"/>
  <c r="E11" i="2" l="1"/>
  <c r="D11" i="2"/>
  <c r="C11" i="2"/>
  <c r="F7" i="1" l="1"/>
  <c r="E14" i="2"/>
  <c r="D14" i="2"/>
  <c r="C14" i="2"/>
  <c r="B14" i="2" l="1"/>
  <c r="E11" i="1"/>
  <c r="D11" i="1"/>
  <c r="C11" i="1"/>
  <c r="B11" i="1"/>
  <c r="E15" i="1" l="1"/>
  <c r="E18" i="1" s="1"/>
  <c r="D15" i="1"/>
  <c r="D18" i="1" s="1"/>
  <c r="C15" i="1"/>
  <c r="C18" i="1" s="1"/>
  <c r="B15" i="1"/>
  <c r="B15" i="2" l="1"/>
  <c r="B18" i="2" s="1"/>
  <c r="B18" i="1"/>
  <c r="E15" i="2" l="1"/>
  <c r="D15" i="2"/>
  <c r="C15" i="2"/>
  <c r="B15" i="3"/>
  <c r="B15" i="4" s="1"/>
  <c r="B14" i="3"/>
  <c r="B14" i="4" s="1"/>
  <c r="C14" i="3" l="1"/>
  <c r="C14" i="4" s="1"/>
  <c r="C18" i="2"/>
  <c r="E14" i="3"/>
  <c r="E14" i="4" s="1"/>
  <c r="E18" i="2"/>
  <c r="D14" i="3"/>
  <c r="D14" i="4" s="1"/>
  <c r="D18" i="2"/>
  <c r="B14" i="5"/>
  <c r="F14" i="2"/>
  <c r="B18" i="3"/>
  <c r="D15" i="3"/>
  <c r="D15" i="4" s="1"/>
  <c r="D15" i="5" s="1"/>
  <c r="E15" i="3"/>
  <c r="C15" i="3"/>
  <c r="F15" i="2"/>
  <c r="B15" i="5"/>
  <c r="B15" i="6" l="1"/>
  <c r="F18" i="2"/>
  <c r="B18" i="4"/>
  <c r="B14" i="6"/>
  <c r="E14" i="5"/>
  <c r="D14" i="5"/>
  <c r="D18" i="4"/>
  <c r="C14" i="5"/>
  <c r="D18" i="3"/>
  <c r="E18" i="3"/>
  <c r="E15" i="4"/>
  <c r="E18" i="4" s="1"/>
  <c r="D15" i="6"/>
  <c r="C18" i="3"/>
  <c r="C15" i="4"/>
  <c r="C18" i="4" s="1"/>
  <c r="B18" i="6" l="1"/>
  <c r="C14" i="6"/>
  <c r="E14" i="6"/>
  <c r="D14" i="6"/>
  <c r="E15" i="5"/>
  <c r="C15" i="5"/>
  <c r="F14" i="6" l="1"/>
  <c r="E15" i="6"/>
  <c r="C15" i="6"/>
  <c r="F8" i="6"/>
  <c r="F15" i="6" l="1"/>
  <c r="D11" i="6"/>
  <c r="E11" i="6"/>
  <c r="F7" i="6"/>
  <c r="F11" i="6" s="1"/>
  <c r="F15" i="5"/>
  <c r="F14" i="5"/>
  <c r="F8" i="5"/>
  <c r="E18" i="6" l="1"/>
  <c r="F18" i="6"/>
  <c r="D18" i="6"/>
  <c r="C18" i="6"/>
  <c r="F15" i="4"/>
  <c r="F14" i="4"/>
  <c r="F8" i="4"/>
  <c r="F7" i="4"/>
  <c r="F11" i="4" l="1"/>
  <c r="F18" i="4"/>
  <c r="F15" i="3"/>
  <c r="F14" i="3"/>
  <c r="F8" i="3"/>
  <c r="F7" i="3"/>
  <c r="F18" i="3" l="1"/>
  <c r="F8" i="2"/>
  <c r="F7" i="2"/>
  <c r="F11" i="2" s="1"/>
  <c r="F15" i="1" l="1"/>
  <c r="F18" i="1" s="1"/>
  <c r="F8" i="1"/>
  <c r="F11" i="1" s="1"/>
</calcChain>
</file>

<file path=xl/sharedStrings.xml><?xml version="1.0" encoding="utf-8"?>
<sst xmlns="http://schemas.openxmlformats.org/spreadsheetml/2006/main" count="313" uniqueCount="61">
  <si>
    <t>Current Month</t>
  </si>
  <si>
    <t>Prior Year</t>
  </si>
  <si>
    <t>[$]</t>
  </si>
  <si>
    <t>Notes:</t>
  </si>
  <si>
    <t>Percentage</t>
  </si>
  <si>
    <t xml:space="preserve">                                Comparative Report</t>
  </si>
  <si>
    <t>Increase (Decrease)</t>
  </si>
  <si>
    <t>Beer</t>
  </si>
  <si>
    <t>Fortified</t>
  </si>
  <si>
    <t>Wine</t>
  </si>
  <si>
    <t>Unfortified</t>
  </si>
  <si>
    <t>Spirituous</t>
  </si>
  <si>
    <t>Liquor</t>
  </si>
  <si>
    <t>Combined</t>
  </si>
  <si>
    <t>Beverages</t>
  </si>
  <si>
    <t xml:space="preserve">Amounts shown are gross collections of alcoholic beverages excise taxes reported on alcoholic beverages excise tax returns </t>
  </si>
  <si>
    <t xml:space="preserve">submitted during July.  Data reflect sales primarily transacted in June, but may include sales from prior periods.  </t>
  </si>
  <si>
    <t xml:space="preserve">SL2016-5 amended the statutory provisions for payment of taxes and reporting requirements for wine shipper permittees </t>
  </si>
  <si>
    <t xml:space="preserve">effective May 11, 2016: as modified, wine shipper permittees file an annual report and remit payment of wine excise taxes </t>
  </si>
  <si>
    <t xml:space="preserve">on or before January 15th of a given year for beverages delivered to NC wholesalers, importers, and purchasers during the </t>
  </si>
  <si>
    <t xml:space="preserve">immediately preceding calendar year (previously, wine shipper permittees were required to remit payment of wine excise </t>
  </si>
  <si>
    <t>taxes and file reports detailing sales records on a monthly basis).</t>
  </si>
  <si>
    <t>Collection amounts are gross collections after deduction of the 2% wholesalers or importers discount and before</t>
  </si>
  <si>
    <t xml:space="preserve">deductions of refunds and local share reserves of beer and wine excise taxes. </t>
  </si>
  <si>
    <t>Collection amounts include payments of penalties and interest as applicable.</t>
  </si>
  <si>
    <t xml:space="preserve">A discount of 2% is allowed to eligible beer and wine wholesalers or importers who both timely file the monthly </t>
  </si>
  <si>
    <t>alcoholic beverage tax report and timely pay the tax due.</t>
  </si>
  <si>
    <t xml:space="preserve">The spirituous liquor category includes collections generated from the 30% state excise tax rate assessed on </t>
  </si>
  <si>
    <t xml:space="preserve">spirituous liquor and collections generated from the mixed beverages surcharge.  </t>
  </si>
  <si>
    <t xml:space="preserve">Local ABC boards remit one-half of a surcharge of $20 on each 4 liters (and proportional sum on lesser quantities) </t>
  </si>
  <si>
    <t xml:space="preserve">assessed on spirituous liquor sold to a mixed beverage permittee for resale in mixed beverages or on spirituous </t>
  </si>
  <si>
    <t>liquor sold to a guest room cabinet permittee for resale.</t>
  </si>
  <si>
    <t xml:space="preserve">On March 10, 2020, Governor Cooper signed Executive Order 116 declaring a state of emergency in response to the pandemic. </t>
  </si>
  <si>
    <t xml:space="preserve">The Secretary of Revenue and the 2020 General Assembly provided various forms of tax relief to include a penalty waiver for failing to </t>
  </si>
  <si>
    <t>Source: collections data are based on alcoholic beverages excise tax payments remitted to the NCDOR; beverage type assignment</t>
  </si>
  <si>
    <t>is based on taxpayer-reported information submitted on the various alcoholic beverages excise tax forms that is available at</t>
  </si>
  <si>
    <t>the time of report preparation.</t>
  </si>
  <si>
    <t>Compilations consist of information reflecting variable audit and edit status that is subject to and may reflect inconsistencies</t>
  </si>
  <si>
    <t>and omissions resultant of taxpayer and/or processing error.</t>
  </si>
  <si>
    <t>obtain a license, to file a return, or to pay a tax that was due on March 15, 2020 through July 15, 2020 provided the license was obtained,</t>
  </si>
  <si>
    <t>NC Department of Revenue</t>
  </si>
  <si>
    <t>Tax Research and Equity Division</t>
  </si>
  <si>
    <t xml:space="preserve">      ALCOHOLIC BEVERAGES TAX GROSS COLLECTIONS</t>
  </si>
  <si>
    <t>ALCOHOLIC BEVERAGES EXCISE TAX GROSS COLLECTIONS</t>
  </si>
  <si>
    <t xml:space="preserve">submitted during August.  Data reflect sales primarily transacted in July, but may include sales from prior periods.  </t>
  </si>
  <si>
    <t xml:space="preserve">submitted during September.  Data reflect sales primarily transacted in August, but may include sales from prior periods.  </t>
  </si>
  <si>
    <t xml:space="preserve">submitted during October.  Data reflect sales primarily transacted in September, but may include sales from prior periods.  </t>
  </si>
  <si>
    <t xml:space="preserve">submitted during November.  Data reflect sales primarily transacted in October, but may include sales from prior periods.  </t>
  </si>
  <si>
    <t xml:space="preserve">submitted during December.  Data reflect sales primarily transacted in November, but may include sales from prior periods.  </t>
  </si>
  <si>
    <t>Historical note:</t>
  </si>
  <si>
    <t>Oc</t>
  </si>
  <si>
    <t>Fiscal YTD (7/23 to 6/24)</t>
  </si>
  <si>
    <t xml:space="preserve">return filed, or tax was paid on or before July 15, 2020. This action effectively resulted in a shifting of the receipt of certain tax remittances </t>
  </si>
  <si>
    <t>from fiscal year 2019-2020 to fiscal year 2020-2021.</t>
  </si>
  <si>
    <t xml:space="preserve">                                         July 2024</t>
  </si>
  <si>
    <t xml:space="preserve">                                       August 2024</t>
  </si>
  <si>
    <t xml:space="preserve">                                    September 2024</t>
  </si>
  <si>
    <t xml:space="preserve">                                      October 2024</t>
  </si>
  <si>
    <t xml:space="preserve">                                    November 2024</t>
  </si>
  <si>
    <t xml:space="preserve">                                     December 2024</t>
  </si>
  <si>
    <t>Fiscal YTD (7/24 to 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</si>
</sst>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u/>
      <sz val="12"/>
      <name val="Bookman Old Style"/>
      <family val="1"/>
    </font>
    <font>
      <sz val="11"/>
      <color theme="1"/>
      <name val="Calibri"/>
      <family val="2"/>
      <scheme val="minor"/>
    </font>
    <font>
      <sz val="15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4" fillId="2" borderId="0" xfId="1" applyFont="1" applyFill="1"/>
    <xf numFmtId="43" fontId="4" fillId="2" borderId="0" xfId="1" applyNumberFormat="1" applyFont="1" applyFill="1"/>
    <xf numFmtId="164" fontId="4" fillId="2" borderId="0" xfId="1" applyNumberFormat="1" applyFont="1" applyFill="1"/>
    <xf numFmtId="164" fontId="5" fillId="2" borderId="0" xfId="1" applyNumberFormat="1" applyFont="1" applyFill="1"/>
    <xf numFmtId="0" fontId="4" fillId="2" borderId="2" xfId="1" applyFont="1" applyFill="1" applyBorder="1"/>
    <xf numFmtId="164" fontId="4" fillId="2" borderId="2" xfId="1" applyNumberFormat="1" applyFont="1" applyFill="1" applyBorder="1"/>
    <xf numFmtId="0" fontId="3" fillId="2" borderId="1" xfId="0" applyFont="1" applyFill="1" applyBorder="1"/>
    <xf numFmtId="0" fontId="7" fillId="2" borderId="0" xfId="0" applyFont="1" applyFill="1"/>
    <xf numFmtId="43" fontId="3" fillId="2" borderId="0" xfId="0" applyNumberFormat="1" applyFont="1" applyFill="1"/>
    <xf numFmtId="43" fontId="3" fillId="2" borderId="0" xfId="2" applyFont="1" applyFill="1"/>
  </cellXfs>
  <cellStyles count="4">
    <cellStyle name="Comma" xfId="2" builtinId="3"/>
    <cellStyle name="Normal" xfId="0" builtinId="0"/>
    <cellStyle name="Normal 2" xfId="1" xr:uid="{00000000-0005-0000-0000-000002000000}"/>
    <cellStyle name="Normal 2 2" xfId="3" xr:uid="{BE667583-3D12-4CA6-B2BE-3FCE36A4F4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7"/>
  <sheetViews>
    <sheetView topLeftCell="A19" zoomScaleNormal="100" workbookViewId="0">
      <selection activeCell="J15" sqref="J15"/>
    </sheetView>
  </sheetViews>
  <sheetFormatPr defaultColWidth="9.140625" defaultRowHeight="15" customHeight="1" x14ac:dyDescent="0.25"/>
  <cols>
    <col min="1" max="1" width="32.5703125" style="2" customWidth="1"/>
    <col min="2" max="6" width="19.42578125" style="2" customWidth="1"/>
    <col min="7" max="7" width="9.140625" style="2"/>
    <col min="8" max="8" width="15.5703125" style="2" customWidth="1"/>
    <col min="9" max="18" width="9.140625" style="2"/>
    <col min="19" max="54" width="9.140625" style="1"/>
    <col min="55" max="16384" width="9.140625" style="2"/>
  </cols>
  <sheetData>
    <row r="1" spans="1:18" ht="15" customHeight="1" x14ac:dyDescent="0.25">
      <c r="A1" s="3"/>
      <c r="B1" s="4" t="s">
        <v>42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5">
      <c r="A2" s="3"/>
      <c r="B2" s="4" t="s">
        <v>5</v>
      </c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5">
      <c r="A3" s="3"/>
      <c r="B3" s="4" t="s">
        <v>54</v>
      </c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customHeight="1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5">
      <c r="A7" s="11" t="s">
        <v>0</v>
      </c>
      <c r="B7" s="12">
        <v>10103090.279999999</v>
      </c>
      <c r="C7" s="12">
        <v>52848</v>
      </c>
      <c r="D7" s="12">
        <v>2413266.1399999997</v>
      </c>
      <c r="E7" s="12">
        <v>36762032.609999999</v>
      </c>
      <c r="F7" s="12">
        <f>SUM(B7:E7)</f>
        <v>49331237.030000001</v>
      </c>
      <c r="G7" s="1"/>
      <c r="H7" s="1"/>
      <c r="I7" s="19"/>
      <c r="J7" s="1"/>
      <c r="K7" s="1"/>
      <c r="L7" s="1"/>
      <c r="M7" s="1"/>
      <c r="N7" s="1"/>
      <c r="O7" s="1"/>
      <c r="P7" s="1"/>
      <c r="Q7" s="1"/>
      <c r="R7" s="1"/>
    </row>
    <row r="8" spans="1:18" ht="15" customHeight="1" x14ac:dyDescent="0.25">
      <c r="A8" s="11" t="s">
        <v>1</v>
      </c>
      <c r="B8" s="12">
        <v>12044671.539999999</v>
      </c>
      <c r="C8" s="12">
        <v>58036.33</v>
      </c>
      <c r="D8" s="12">
        <v>2698043.9200000009</v>
      </c>
      <c r="E8" s="12">
        <v>38829032.219999999</v>
      </c>
      <c r="F8" s="12">
        <f>SUM(B8:E8)</f>
        <v>53629784.009999998</v>
      </c>
      <c r="G8" s="1"/>
      <c r="H8" s="1"/>
      <c r="I8" s="19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25">
      <c r="A9" s="11"/>
      <c r="B9" s="11"/>
      <c r="C9" s="11"/>
      <c r="D9" s="11"/>
      <c r="E9" s="11"/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5">
      <c r="A10" s="11" t="s">
        <v>4</v>
      </c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5">
      <c r="A11" s="11" t="s">
        <v>6</v>
      </c>
      <c r="B11" s="13">
        <f>(B7-B8)/B8</f>
        <v>-0.16119835676316002</v>
      </c>
      <c r="C11" s="13">
        <f>(C7-C8)/C8</f>
        <v>-8.9397968479399056E-2</v>
      </c>
      <c r="D11" s="13">
        <f>(D7-D8)/D8</f>
        <v>-0.10554971988743649</v>
      </c>
      <c r="E11" s="13">
        <f>(E7-E8)/E8</f>
        <v>-5.3233353803119832E-2</v>
      </c>
      <c r="F11" s="13">
        <f>(F7-F8)/F8</f>
        <v>-8.0152233676691192E-2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5">
      <c r="A12" s="11"/>
      <c r="B12" s="13"/>
      <c r="C12" s="13"/>
      <c r="D12" s="13"/>
      <c r="E12" s="13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11"/>
      <c r="B13" s="11"/>
      <c r="C13" s="11"/>
      <c r="D13" s="11"/>
      <c r="E13" s="11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1" t="s">
        <v>60</v>
      </c>
      <c r="B14" s="12">
        <f>B7</f>
        <v>10103090.279999999</v>
      </c>
      <c r="C14" s="12">
        <f>C7</f>
        <v>52848</v>
      </c>
      <c r="D14" s="12">
        <f>D7</f>
        <v>2413266.1399999997</v>
      </c>
      <c r="E14" s="12">
        <f>E7</f>
        <v>36762032.609999999</v>
      </c>
      <c r="F14" s="12">
        <f>SUM(B14:E14)</f>
        <v>49331237.030000001</v>
      </c>
      <c r="G14" s="1"/>
      <c r="H14" s="1"/>
      <c r="I14" s="19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11" t="s">
        <v>51</v>
      </c>
      <c r="B15" s="12">
        <f t="shared" ref="B15:E15" si="0">B8</f>
        <v>12044671.539999999</v>
      </c>
      <c r="C15" s="12">
        <f t="shared" si="0"/>
        <v>58036.33</v>
      </c>
      <c r="D15" s="12">
        <f t="shared" si="0"/>
        <v>2698043.9200000009</v>
      </c>
      <c r="E15" s="12">
        <f t="shared" si="0"/>
        <v>38829032.219999999</v>
      </c>
      <c r="F15" s="12">
        <f>SUM(B15:E15)</f>
        <v>53629784.009999998</v>
      </c>
      <c r="G15" s="1"/>
      <c r="H15" s="1"/>
      <c r="I15" s="19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5">
      <c r="A16" s="11"/>
      <c r="B16" s="11"/>
      <c r="C16" s="11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5">
      <c r="A17" s="11" t="s">
        <v>4</v>
      </c>
      <c r="B17" s="14"/>
      <c r="C17" s="14"/>
      <c r="D17" s="14"/>
      <c r="E17" s="14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5">
      <c r="A18" s="15" t="s">
        <v>6</v>
      </c>
      <c r="B18" s="16">
        <f>(B14-B15)/B15</f>
        <v>-0.16119835676316002</v>
      </c>
      <c r="C18" s="16">
        <f>(C14-C15)/C15</f>
        <v>-8.9397968479399056E-2</v>
      </c>
      <c r="D18" s="16">
        <f>(D14-D15)/D15</f>
        <v>-0.10554971988743649</v>
      </c>
      <c r="E18" s="16">
        <f>(E14-E15)/E15</f>
        <v>-5.3233353803119832E-2</v>
      </c>
      <c r="F18" s="16">
        <f>(F14-F15)/F15</f>
        <v>-8.0152233676691192E-2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5">
      <c r="A19" s="1" t="s">
        <v>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5">
      <c r="A20" s="1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5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5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5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5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5">
      <c r="A27" s="1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" customFormat="1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" customFormat="1" ht="15" customHeight="1" x14ac:dyDescent="0.25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2" customFormat="1" ht="15" customHeight="1" x14ac:dyDescent="0.25">
      <c r="A30" s="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2" customFormat="1" ht="15" customHeight="1" x14ac:dyDescent="0.25">
      <c r="A31" s="1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2" customFormat="1" ht="15" customHeight="1" x14ac:dyDescent="0.25">
      <c r="A32" s="1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2" customFormat="1" ht="15" customHeight="1" x14ac:dyDescent="0.2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2" customFormat="1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2" customFormat="1" ht="15" customHeight="1" x14ac:dyDescent="0.25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2" customFormat="1" ht="15" customHeight="1" x14ac:dyDescent="0.25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2" customFormat="1" ht="15" customHeight="1" x14ac:dyDescent="0.25">
      <c r="A37" s="1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2" customFormat="1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2" customFormat="1" ht="15" customHeight="1" x14ac:dyDescent="0.25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2" customFormat="1" ht="15" customHeight="1" x14ac:dyDescent="0.25">
      <c r="A40" s="1" t="s">
        <v>26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2" customFormat="1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2" customFormat="1" ht="15" customHeight="1" x14ac:dyDescent="0.25">
      <c r="A42" s="1" t="s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2" customFormat="1" ht="15" customHeight="1" x14ac:dyDescent="0.25">
      <c r="A43" s="1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2" customFormat="1" ht="15" customHeight="1" x14ac:dyDescent="0.25">
      <c r="A44" s="1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2" customFormat="1" ht="15" customHeight="1" x14ac:dyDescent="0.25">
      <c r="A45" s="1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2" customFormat="1" ht="15" customHeight="1" x14ac:dyDescent="0.25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2" customFormat="1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2" customFormat="1" ht="15" customHeight="1" x14ac:dyDescent="0.25">
      <c r="A48" s="1" t="s">
        <v>49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54" ht="15" customHeight="1" x14ac:dyDescent="0.25">
      <c r="A49" s="1" t="s">
        <v>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" customHeight="1" x14ac:dyDescent="0.25">
      <c r="A50" s="1" t="s">
        <v>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" customHeight="1" x14ac:dyDescent="0.25">
      <c r="A51" s="1" t="s">
        <v>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" customHeight="1" x14ac:dyDescent="0.25">
      <c r="A52" s="1" t="s">
        <v>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" customHeight="1" x14ac:dyDescent="0.25">
      <c r="A53" s="1" t="s">
        <v>53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25">
      <c r="A55" s="1" t="s">
        <v>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25">
      <c r="A56" s="1" t="s">
        <v>41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" customHeight="1" x14ac:dyDescent="0.25">
      <c r="A77" s="1"/>
      <c r="B77" s="1"/>
      <c r="C77" s="1"/>
      <c r="D77" s="1"/>
      <c r="E77" s="1"/>
      <c r="F77" s="1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</sheetData>
  <printOptions horizontalCentered="1" verticalCentered="1"/>
  <pageMargins left="0" right="0" top="0" bottom="0" header="0" footer="0"/>
  <pageSetup scale="88" orientation="landscape" r:id="rId1"/>
  <headerFooter>
    <oddFooter>&amp;C&amp;"Bookman Old Style,Regular"&amp;10NC Department of Revenue
Financial Services Division
Revenue Research Section</oddFooter>
  </headerFooter>
  <rowBreaks count="1" manualBreakCount="1">
    <brk id="4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workbookViewId="0">
      <selection activeCell="L17" sqref="L17"/>
    </sheetView>
  </sheetViews>
  <sheetFormatPr defaultColWidth="9.140625" defaultRowHeight="15.75" x14ac:dyDescent="0.25"/>
  <cols>
    <col min="1" max="1" width="32.7109375" style="1" customWidth="1"/>
    <col min="2" max="5" width="19.28515625" style="1" customWidth="1"/>
    <col min="6" max="6" width="20.85546875" style="1" customWidth="1"/>
    <col min="7" max="16384" width="9.140625" style="1"/>
  </cols>
  <sheetData>
    <row r="1" spans="1:9" x14ac:dyDescent="0.25">
      <c r="A1" s="3"/>
      <c r="B1" s="4" t="s">
        <v>43</v>
      </c>
      <c r="C1" s="3"/>
      <c r="D1" s="3"/>
      <c r="E1" s="3"/>
      <c r="F1" s="3"/>
      <c r="G1" s="3"/>
    </row>
    <row r="2" spans="1:9" x14ac:dyDescent="0.25">
      <c r="A2" s="3"/>
      <c r="B2" s="4" t="s">
        <v>5</v>
      </c>
      <c r="C2" s="3"/>
      <c r="D2" s="3"/>
      <c r="E2" s="3"/>
      <c r="F2" s="3"/>
    </row>
    <row r="3" spans="1:9" x14ac:dyDescent="0.25">
      <c r="A3" s="3"/>
      <c r="B3" s="4" t="s">
        <v>55</v>
      </c>
      <c r="C3" s="3"/>
      <c r="D3" s="3"/>
      <c r="E3" s="3"/>
      <c r="F3" s="3"/>
    </row>
    <row r="4" spans="1:9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</row>
    <row r="5" spans="1:9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</row>
    <row r="6" spans="1:9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</row>
    <row r="7" spans="1:9" x14ac:dyDescent="0.25">
      <c r="A7" s="11" t="s">
        <v>0</v>
      </c>
      <c r="B7" s="12">
        <v>12534173.399999999</v>
      </c>
      <c r="C7" s="12">
        <v>54269</v>
      </c>
      <c r="D7" s="12">
        <v>2651831.7599999998</v>
      </c>
      <c r="E7" s="12">
        <v>37213627.399999999</v>
      </c>
      <c r="F7" s="12">
        <f>SUM(B7:E7)</f>
        <v>52453901.559999995</v>
      </c>
      <c r="I7" s="19"/>
    </row>
    <row r="8" spans="1:9" x14ac:dyDescent="0.25">
      <c r="A8" s="11" t="s">
        <v>1</v>
      </c>
      <c r="B8" s="12">
        <v>10924266.449999999</v>
      </c>
      <c r="C8" s="12">
        <v>52002.83</v>
      </c>
      <c r="D8" s="12">
        <v>2395320.3199999998</v>
      </c>
      <c r="E8" s="12">
        <v>36460342.420000002</v>
      </c>
      <c r="F8" s="12">
        <f>SUM(B8:E8)</f>
        <v>49831932.020000003</v>
      </c>
      <c r="I8" s="19"/>
    </row>
    <row r="9" spans="1:9" x14ac:dyDescent="0.25">
      <c r="A9" s="11"/>
      <c r="B9" s="11"/>
      <c r="C9" s="11"/>
      <c r="D9" s="11"/>
      <c r="E9" s="11"/>
      <c r="F9" s="11"/>
    </row>
    <row r="10" spans="1:9" x14ac:dyDescent="0.25">
      <c r="A10" s="11" t="s">
        <v>4</v>
      </c>
      <c r="B10" s="11"/>
      <c r="C10" s="11"/>
      <c r="D10" s="11"/>
      <c r="E10" s="11"/>
      <c r="F10" s="11"/>
    </row>
    <row r="11" spans="1:9" x14ac:dyDescent="0.25">
      <c r="A11" s="11" t="s">
        <v>6</v>
      </c>
      <c r="B11" s="13">
        <f>(B7-B8)/B8</f>
        <v>0.14736979891221891</v>
      </c>
      <c r="C11" s="13">
        <f>(C7-C8)/C8</f>
        <v>4.3577820668605882E-2</v>
      </c>
      <c r="D11" s="13">
        <f>(D7-D8)/D8</f>
        <v>0.10708857510965379</v>
      </c>
      <c r="E11" s="13">
        <f>(E7-E8)/E8</f>
        <v>2.0660392360626566E-2</v>
      </c>
      <c r="F11" s="13">
        <f>(F7-F8)/F8</f>
        <v>5.2616252946959118E-2</v>
      </c>
    </row>
    <row r="12" spans="1:9" x14ac:dyDescent="0.25">
      <c r="A12" s="11"/>
      <c r="B12" s="13"/>
      <c r="C12" s="13"/>
      <c r="D12" s="13"/>
      <c r="E12" s="13"/>
      <c r="F12" s="13"/>
    </row>
    <row r="13" spans="1:9" x14ac:dyDescent="0.25">
      <c r="A13" s="11"/>
      <c r="B13" s="11"/>
      <c r="C13" s="11"/>
      <c r="D13" s="11"/>
      <c r="E13" s="11"/>
      <c r="F13" s="11"/>
    </row>
    <row r="14" spans="1:9" x14ac:dyDescent="0.25">
      <c r="A14" s="11" t="s">
        <v>60</v>
      </c>
      <c r="B14" s="12">
        <f>'July 2024'!B14+'August 2024'!B7</f>
        <v>22637263.68</v>
      </c>
      <c r="C14" s="12">
        <f>'July 2024'!C14+'August 2024'!C7</f>
        <v>107117</v>
      </c>
      <c r="D14" s="12">
        <f>'July 2024'!D14+'August 2024'!D7</f>
        <v>5065097.8999999994</v>
      </c>
      <c r="E14" s="12">
        <f>'July 2024'!E14+'August 2024'!E7</f>
        <v>73975660.00999999</v>
      </c>
      <c r="F14" s="12">
        <f>SUM(B14:E14)</f>
        <v>101785138.58999999</v>
      </c>
      <c r="I14" s="19"/>
    </row>
    <row r="15" spans="1:9" x14ac:dyDescent="0.25">
      <c r="A15" s="11" t="s">
        <v>51</v>
      </c>
      <c r="B15" s="12">
        <f>'July 2024'!B15+'August 2024'!B8</f>
        <v>22968937.989999998</v>
      </c>
      <c r="C15" s="12">
        <f>'July 2024'!C15+'August 2024'!C8</f>
        <v>110039.16</v>
      </c>
      <c r="D15" s="12">
        <f>'July 2024'!D15+'August 2024'!D8</f>
        <v>5093364.24</v>
      </c>
      <c r="E15" s="12">
        <f>'July 2024'!E15+'August 2024'!E8</f>
        <v>75289374.640000001</v>
      </c>
      <c r="F15" s="12">
        <f>SUM(B15:E15)</f>
        <v>103461716.03</v>
      </c>
      <c r="I15" s="19"/>
    </row>
    <row r="16" spans="1:9" x14ac:dyDescent="0.25">
      <c r="A16" s="11"/>
      <c r="B16" s="11"/>
      <c r="C16" s="11"/>
      <c r="D16" s="11"/>
      <c r="E16" s="11"/>
      <c r="F16" s="11"/>
    </row>
    <row r="17" spans="1:12" x14ac:dyDescent="0.25">
      <c r="A17" s="11" t="s">
        <v>4</v>
      </c>
      <c r="B17" s="14"/>
      <c r="C17" s="14"/>
      <c r="D17" s="14"/>
      <c r="E17" s="14"/>
      <c r="F17" s="14"/>
    </row>
    <row r="18" spans="1:12" x14ac:dyDescent="0.25">
      <c r="A18" s="11" t="s">
        <v>6</v>
      </c>
      <c r="B18" s="13">
        <f>(B14-B15)/B15</f>
        <v>-1.4440123881408881E-2</v>
      </c>
      <c r="C18" s="13">
        <f>(C14-C15)/C15</f>
        <v>-2.6555637102282526E-2</v>
      </c>
      <c r="D18" s="13">
        <f>(D14-D15)/D15</f>
        <v>-5.5496404082031213E-3</v>
      </c>
      <c r="E18" s="13">
        <f>(E14-E15)/E15</f>
        <v>-1.7448871587546103E-2</v>
      </c>
      <c r="F18" s="13">
        <f>(F14-F15)/F15</f>
        <v>-1.6204809898125682E-2</v>
      </c>
    </row>
    <row r="19" spans="1:12" ht="15" customHeight="1" x14ac:dyDescent="0.25">
      <c r="A19" s="17" t="s">
        <v>3</v>
      </c>
      <c r="B19" s="17"/>
      <c r="C19" s="17"/>
      <c r="D19" s="17"/>
      <c r="E19" s="17"/>
      <c r="F19" s="17"/>
    </row>
    <row r="20" spans="1:12" s="18" customFormat="1" ht="15" customHeight="1" x14ac:dyDescent="0.3">
      <c r="A20" s="1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18" customFormat="1" ht="15" customHeight="1" x14ac:dyDescent="0.3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18" customFormat="1" ht="15" customHeight="1" x14ac:dyDescent="0.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18" customFormat="1" ht="15" customHeight="1" x14ac:dyDescent="0.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18" customFormat="1" ht="15" customHeight="1" x14ac:dyDescent="0.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s="18" customFormat="1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18" customFormat="1" ht="15" customHeight="1" x14ac:dyDescent="0.3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18" customFormat="1" ht="15" customHeight="1" x14ac:dyDescent="0.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18" customFormat="1" ht="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s="18" customFormat="1" ht="15" customHeight="1" x14ac:dyDescent="0.3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s="18" customFormat="1" ht="15" customHeight="1" x14ac:dyDescent="0.3">
      <c r="A30" s="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s="18" customFormat="1" ht="15" customHeight="1" x14ac:dyDescent="0.3">
      <c r="A31" s="1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s="18" customFormat="1" ht="15" customHeight="1" x14ac:dyDescent="0.3">
      <c r="A32" s="1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s="18" customFormat="1" ht="15" customHeight="1" x14ac:dyDescent="0.3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s="18" customFormat="1" ht="1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s="18" customFormat="1" ht="15" customHeight="1" x14ac:dyDescent="0.3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s="18" customFormat="1" ht="15" customHeight="1" x14ac:dyDescent="0.3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s="18" customFormat="1" ht="15" customHeight="1" x14ac:dyDescent="0.3">
      <c r="A37" s="1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s="18" customFormat="1" ht="1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s="18" customFormat="1" ht="15" customHeight="1" x14ac:dyDescent="0.3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18" customFormat="1" ht="15" customHeight="1" x14ac:dyDescent="0.3">
      <c r="A40" s="1" t="s">
        <v>26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18" customFormat="1" ht="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s="18" customFormat="1" ht="15" customHeight="1" x14ac:dyDescent="0.3">
      <c r="A42" s="1" t="s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s="18" customFormat="1" ht="15" customHeight="1" x14ac:dyDescent="0.3">
      <c r="A43" s="1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s="18" customFormat="1" ht="15" customHeight="1" x14ac:dyDescent="0.3">
      <c r="A44" s="1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s="18" customFormat="1" ht="15" customHeight="1" x14ac:dyDescent="0.3">
      <c r="A45" s="1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s="18" customFormat="1" ht="15" customHeight="1" x14ac:dyDescent="0.3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/>
    <row r="48" spans="1:12" ht="15" customHeight="1" x14ac:dyDescent="0.25">
      <c r="A48" s="1" t="s">
        <v>49</v>
      </c>
    </row>
    <row r="49" spans="1:1" ht="15" customHeight="1" x14ac:dyDescent="0.25">
      <c r="A49" s="1" t="s">
        <v>32</v>
      </c>
    </row>
    <row r="50" spans="1:1" x14ac:dyDescent="0.25">
      <c r="A50" s="1" t="s">
        <v>33</v>
      </c>
    </row>
    <row r="51" spans="1:1" x14ac:dyDescent="0.25">
      <c r="A51" s="1" t="s">
        <v>39</v>
      </c>
    </row>
    <row r="52" spans="1:1" x14ac:dyDescent="0.25">
      <c r="A52" s="1" t="s">
        <v>52</v>
      </c>
    </row>
    <row r="53" spans="1:1" x14ac:dyDescent="0.25">
      <c r="A53" s="1" t="s">
        <v>53</v>
      </c>
    </row>
    <row r="55" spans="1:1" x14ac:dyDescent="0.25">
      <c r="A55" s="1" t="s">
        <v>40</v>
      </c>
    </row>
    <row r="56" spans="1:1" x14ac:dyDescent="0.25">
      <c r="A56" s="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L31" sqref="L31"/>
    </sheetView>
  </sheetViews>
  <sheetFormatPr defaultColWidth="9.140625" defaultRowHeight="15.75" x14ac:dyDescent="0.25"/>
  <cols>
    <col min="1" max="1" width="32.7109375" style="1" customWidth="1"/>
    <col min="2" max="4" width="19.28515625" style="1" customWidth="1"/>
    <col min="5" max="5" width="20.28515625" style="1" customWidth="1"/>
    <col min="6" max="6" width="21.42578125" style="1" customWidth="1"/>
    <col min="7" max="16384" width="9.140625" style="1"/>
  </cols>
  <sheetData>
    <row r="1" spans="1:6" x14ac:dyDescent="0.25">
      <c r="A1" s="3"/>
      <c r="B1" s="4" t="s">
        <v>43</v>
      </c>
      <c r="C1" s="3"/>
      <c r="D1" s="3"/>
      <c r="E1" s="3"/>
      <c r="F1" s="3"/>
    </row>
    <row r="2" spans="1:6" x14ac:dyDescent="0.25">
      <c r="A2" s="3"/>
      <c r="B2" s="4" t="s">
        <v>5</v>
      </c>
      <c r="C2" s="3"/>
      <c r="D2" s="3"/>
      <c r="E2" s="3"/>
      <c r="F2" s="3"/>
    </row>
    <row r="3" spans="1:6" x14ac:dyDescent="0.25">
      <c r="A3" s="3"/>
      <c r="B3" s="4" t="s">
        <v>56</v>
      </c>
      <c r="C3" s="3"/>
      <c r="D3" s="3"/>
      <c r="E3" s="3"/>
      <c r="F3" s="3"/>
    </row>
    <row r="4" spans="1:6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</row>
    <row r="5" spans="1:6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</row>
    <row r="6" spans="1:6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</row>
    <row r="7" spans="1:6" x14ac:dyDescent="0.25">
      <c r="A7" s="11" t="s">
        <v>0</v>
      </c>
      <c r="B7" s="12">
        <v>11065072.310000001</v>
      </c>
      <c r="C7" s="12">
        <v>55086</v>
      </c>
      <c r="D7" s="12">
        <v>2573932.14</v>
      </c>
      <c r="E7" s="12">
        <v>38200777.439999998</v>
      </c>
      <c r="F7" s="12">
        <f>SUM(B7:E7)</f>
        <v>51894867.890000001</v>
      </c>
    </row>
    <row r="8" spans="1:6" x14ac:dyDescent="0.25">
      <c r="A8" s="11" t="s">
        <v>1</v>
      </c>
      <c r="B8" s="12">
        <v>12087285.01</v>
      </c>
      <c r="C8" s="12">
        <v>58990.93</v>
      </c>
      <c r="D8" s="12">
        <v>2659824.44</v>
      </c>
      <c r="E8" s="12">
        <v>35475296.629999995</v>
      </c>
      <c r="F8" s="12">
        <f>SUM(B8:E8)</f>
        <v>50281397.00999999</v>
      </c>
    </row>
    <row r="9" spans="1:6" x14ac:dyDescent="0.25">
      <c r="A9" s="11"/>
      <c r="B9" s="11"/>
      <c r="C9" s="11"/>
      <c r="D9" s="11"/>
      <c r="E9" s="11"/>
      <c r="F9" s="11"/>
    </row>
    <row r="10" spans="1:6" x14ac:dyDescent="0.25">
      <c r="A10" s="11" t="s">
        <v>4</v>
      </c>
      <c r="B10" s="11"/>
      <c r="C10" s="11"/>
      <c r="D10" s="11"/>
      <c r="E10" s="11"/>
      <c r="F10" s="11"/>
    </row>
    <row r="11" spans="1:6" x14ac:dyDescent="0.25">
      <c r="A11" s="11" t="s">
        <v>6</v>
      </c>
      <c r="B11" s="13">
        <f>(B7-B8)/B8</f>
        <v>-8.456925597057624E-2</v>
      </c>
      <c r="C11" s="13">
        <f>(C7-C8)/C8</f>
        <v>-6.6195430382263859E-2</v>
      </c>
      <c r="D11" s="13">
        <f>(D7-D8)/D8</f>
        <v>-3.229246964886142E-2</v>
      </c>
      <c r="E11" s="13">
        <f>(E7-E8)/E8</f>
        <v>7.6827569292124698E-2</v>
      </c>
      <c r="F11" s="13">
        <f>(F7-F8)/F8</f>
        <v>3.2088823619580861E-2</v>
      </c>
    </row>
    <row r="12" spans="1:6" x14ac:dyDescent="0.25">
      <c r="A12" s="11"/>
      <c r="B12" s="13"/>
      <c r="C12" s="13"/>
      <c r="D12" s="13"/>
      <c r="E12" s="13"/>
      <c r="F12" s="13"/>
    </row>
    <row r="13" spans="1:6" x14ac:dyDescent="0.25">
      <c r="A13" s="11"/>
      <c r="B13" s="11"/>
      <c r="C13" s="11"/>
      <c r="D13" s="11"/>
      <c r="E13" s="11"/>
      <c r="F13" s="11"/>
    </row>
    <row r="14" spans="1:6" x14ac:dyDescent="0.25">
      <c r="A14" s="11" t="s">
        <v>60</v>
      </c>
      <c r="B14" s="12">
        <f>'August 2024'!B14+'September 2024'!B7</f>
        <v>33702335.990000002</v>
      </c>
      <c r="C14" s="12">
        <f>'August 2024'!C14+'September 2024'!C7</f>
        <v>162203</v>
      </c>
      <c r="D14" s="12">
        <f>'August 2024'!D14+'September 2024'!D7</f>
        <v>7639030.0399999991</v>
      </c>
      <c r="E14" s="12">
        <f>'August 2024'!E14+'September 2024'!E7</f>
        <v>112176437.44999999</v>
      </c>
      <c r="F14" s="12">
        <f>SUM(B14:E14)</f>
        <v>153680006.47999999</v>
      </c>
    </row>
    <row r="15" spans="1:6" x14ac:dyDescent="0.25">
      <c r="A15" s="11" t="s">
        <v>51</v>
      </c>
      <c r="B15" s="12">
        <f>'August 2024'!B15+'September 2024'!B8</f>
        <v>35056223</v>
      </c>
      <c r="C15" s="12">
        <f>'August 2024'!C15+'September 2024'!C8</f>
        <v>169030.09</v>
      </c>
      <c r="D15" s="12">
        <f>'August 2024'!D15+'September 2024'!D8</f>
        <v>7753188.6799999997</v>
      </c>
      <c r="E15" s="12">
        <f>'August 2024'!E15+'September 2024'!E8</f>
        <v>110764671.27</v>
      </c>
      <c r="F15" s="12">
        <f>SUM(B15:E15)</f>
        <v>153743113.03999999</v>
      </c>
    </row>
    <row r="16" spans="1:6" x14ac:dyDescent="0.25">
      <c r="A16" s="11"/>
      <c r="B16" s="11"/>
      <c r="C16" s="11"/>
      <c r="D16" s="11"/>
      <c r="E16" s="11"/>
      <c r="F16" s="11"/>
    </row>
    <row r="17" spans="1:6" x14ac:dyDescent="0.25">
      <c r="A17" s="11" t="s">
        <v>4</v>
      </c>
      <c r="B17" s="14"/>
      <c r="C17" s="14"/>
      <c r="D17" s="14"/>
      <c r="E17" s="14"/>
      <c r="F17" s="14"/>
    </row>
    <row r="18" spans="1:6" x14ac:dyDescent="0.25">
      <c r="A18" s="11" t="s">
        <v>6</v>
      </c>
      <c r="B18" s="13">
        <f>(B14-B15)/B15</f>
        <v>-3.8620447217031846E-2</v>
      </c>
      <c r="C18" s="13">
        <f>(C14-C15)/C15</f>
        <v>-4.0389790953788147E-2</v>
      </c>
      <c r="D18" s="13">
        <f>(D14-D15)/D15</f>
        <v>-1.4724088979606852E-2</v>
      </c>
      <c r="E18" s="13">
        <f>(E14-E15)/E15</f>
        <v>1.2745635984949304E-2</v>
      </c>
      <c r="F18" s="13">
        <f>(F14-F15)/F15</f>
        <v>-4.1046755690177608E-4</v>
      </c>
    </row>
    <row r="19" spans="1:6" x14ac:dyDescent="0.25">
      <c r="A19" s="17" t="s">
        <v>3</v>
      </c>
      <c r="B19" s="17"/>
      <c r="C19" s="17"/>
      <c r="D19" s="17"/>
      <c r="E19" s="17"/>
      <c r="F19" s="17"/>
    </row>
    <row r="20" spans="1:6" x14ac:dyDescent="0.25">
      <c r="A20" s="1" t="s">
        <v>34</v>
      </c>
    </row>
    <row r="21" spans="1:6" x14ac:dyDescent="0.25">
      <c r="A21" s="1" t="s">
        <v>35</v>
      </c>
    </row>
    <row r="22" spans="1:6" x14ac:dyDescent="0.25">
      <c r="A22" s="1" t="s">
        <v>36</v>
      </c>
    </row>
    <row r="23" spans="1:6" x14ac:dyDescent="0.25">
      <c r="A23" s="1" t="s">
        <v>37</v>
      </c>
    </row>
    <row r="24" spans="1:6" x14ac:dyDescent="0.25">
      <c r="A24" s="1" t="s">
        <v>38</v>
      </c>
    </row>
    <row r="26" spans="1:6" x14ac:dyDescent="0.25">
      <c r="A26" s="1" t="s">
        <v>15</v>
      </c>
    </row>
    <row r="27" spans="1:6" x14ac:dyDescent="0.25">
      <c r="A27" s="1" t="s">
        <v>45</v>
      </c>
    </row>
    <row r="29" spans="1:6" x14ac:dyDescent="0.25">
      <c r="A29" s="1" t="s">
        <v>17</v>
      </c>
    </row>
    <row r="30" spans="1:6" x14ac:dyDescent="0.25">
      <c r="A30" s="1" t="s">
        <v>18</v>
      </c>
    </row>
    <row r="31" spans="1:6" x14ac:dyDescent="0.25">
      <c r="A31" s="1" t="s">
        <v>19</v>
      </c>
    </row>
    <row r="32" spans="1:6" x14ac:dyDescent="0.25">
      <c r="A32" s="2" t="s">
        <v>20</v>
      </c>
      <c r="F32" s="2"/>
    </row>
    <row r="33" spans="1:1" x14ac:dyDescent="0.25">
      <c r="A33" s="1" t="s">
        <v>21</v>
      </c>
    </row>
    <row r="35" spans="1:1" x14ac:dyDescent="0.25">
      <c r="A35" s="1" t="s">
        <v>22</v>
      </c>
    </row>
    <row r="36" spans="1:1" x14ac:dyDescent="0.25">
      <c r="A36" s="1" t="s">
        <v>23</v>
      </c>
    </row>
    <row r="37" spans="1:1" x14ac:dyDescent="0.25">
      <c r="A37" s="1" t="s">
        <v>24</v>
      </c>
    </row>
    <row r="39" spans="1:1" x14ac:dyDescent="0.25">
      <c r="A39" s="1" t="s">
        <v>25</v>
      </c>
    </row>
    <row r="40" spans="1:1" x14ac:dyDescent="0.25">
      <c r="A40" s="1" t="s">
        <v>26</v>
      </c>
    </row>
    <row r="42" spans="1:1" x14ac:dyDescent="0.25">
      <c r="A42" s="1" t="s">
        <v>27</v>
      </c>
    </row>
    <row r="43" spans="1:1" x14ac:dyDescent="0.25">
      <c r="A43" s="1" t="s">
        <v>28</v>
      </c>
    </row>
    <row r="44" spans="1:1" x14ac:dyDescent="0.25">
      <c r="A44" s="1" t="s">
        <v>29</v>
      </c>
    </row>
    <row r="45" spans="1:1" x14ac:dyDescent="0.25">
      <c r="A45" s="1" t="s">
        <v>30</v>
      </c>
    </row>
    <row r="46" spans="1:1" x14ac:dyDescent="0.25">
      <c r="A46" s="1" t="s">
        <v>31</v>
      </c>
    </row>
    <row r="48" spans="1:1" x14ac:dyDescent="0.25">
      <c r="A48" s="1" t="s">
        <v>40</v>
      </c>
    </row>
    <row r="49" spans="1:1" x14ac:dyDescent="0.25">
      <c r="A49" s="1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activeCell="I7" sqref="I7:J15"/>
    </sheetView>
  </sheetViews>
  <sheetFormatPr defaultColWidth="9.140625" defaultRowHeight="15.75" x14ac:dyDescent="0.25"/>
  <cols>
    <col min="1" max="1" width="32.7109375" style="1" customWidth="1"/>
    <col min="2" max="4" width="19.28515625" style="1" customWidth="1"/>
    <col min="5" max="5" width="20.85546875" style="1" bestFit="1" customWidth="1"/>
    <col min="6" max="6" width="20.28515625" style="1" customWidth="1"/>
    <col min="7" max="16384" width="9.140625" style="1"/>
  </cols>
  <sheetData>
    <row r="1" spans="1:10" ht="15" customHeight="1" x14ac:dyDescent="0.25">
      <c r="A1" s="3"/>
      <c r="B1" s="4" t="s">
        <v>43</v>
      </c>
      <c r="C1" s="3"/>
      <c r="D1" s="3"/>
      <c r="E1" s="3"/>
      <c r="F1" s="3"/>
    </row>
    <row r="2" spans="1:10" ht="15" customHeight="1" x14ac:dyDescent="0.25">
      <c r="A2" s="3"/>
      <c r="B2" s="4" t="s">
        <v>5</v>
      </c>
      <c r="C2" s="3"/>
      <c r="D2" s="3"/>
      <c r="E2" s="3"/>
      <c r="F2" s="3"/>
    </row>
    <row r="3" spans="1:10" ht="15" customHeight="1" x14ac:dyDescent="0.25">
      <c r="A3" s="3"/>
      <c r="B3" s="4" t="s">
        <v>57</v>
      </c>
      <c r="C3" s="3"/>
      <c r="D3" s="3"/>
      <c r="E3" s="3"/>
      <c r="F3" s="3"/>
    </row>
    <row r="4" spans="1:10" ht="15" customHeight="1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</row>
    <row r="5" spans="1:10" ht="15" customHeight="1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</row>
    <row r="6" spans="1:10" ht="15" customHeight="1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</row>
    <row r="7" spans="1:10" ht="15" customHeight="1" x14ac:dyDescent="0.25">
      <c r="A7" s="11" t="s">
        <v>0</v>
      </c>
      <c r="B7" s="20">
        <v>9575276.5300000012</v>
      </c>
      <c r="C7" s="20">
        <v>47952</v>
      </c>
      <c r="D7" s="20">
        <v>2290725.34</v>
      </c>
      <c r="E7" s="20">
        <v>32005107</v>
      </c>
      <c r="F7" s="12">
        <f>SUM(B7:E7)</f>
        <v>43919060.870000005</v>
      </c>
      <c r="J7" s="19"/>
    </row>
    <row r="8" spans="1:10" ht="15" customHeight="1" x14ac:dyDescent="0.25">
      <c r="A8" s="11" t="s">
        <v>1</v>
      </c>
      <c r="B8" s="12">
        <v>10307547.939999999</v>
      </c>
      <c r="C8" s="12">
        <v>53130.66</v>
      </c>
      <c r="D8" s="12">
        <v>2397781.0299999998</v>
      </c>
      <c r="E8" s="12">
        <v>35069929.149999999</v>
      </c>
      <c r="F8" s="12">
        <f>SUM(B8:E8)</f>
        <v>47828388.780000001</v>
      </c>
      <c r="J8" s="19"/>
    </row>
    <row r="9" spans="1:10" ht="15" customHeight="1" x14ac:dyDescent="0.25">
      <c r="A9" s="11" t="s">
        <v>50</v>
      </c>
      <c r="B9" s="11"/>
      <c r="C9" s="11"/>
      <c r="D9" s="11"/>
      <c r="E9" s="11"/>
      <c r="F9" s="11"/>
    </row>
    <row r="10" spans="1:10" ht="15" customHeight="1" x14ac:dyDescent="0.25">
      <c r="A10" s="11" t="s">
        <v>4</v>
      </c>
      <c r="B10" s="11"/>
      <c r="C10" s="11"/>
      <c r="D10" s="11"/>
      <c r="E10" s="11"/>
      <c r="F10" s="11"/>
    </row>
    <row r="11" spans="1:10" ht="15" customHeight="1" x14ac:dyDescent="0.25">
      <c r="A11" s="11" t="s">
        <v>6</v>
      </c>
      <c r="B11" s="13">
        <f>(B7-B8)/B8</f>
        <v>-7.1042251199075993E-2</v>
      </c>
      <c r="C11" s="13">
        <f>(C7-C8)/C8</f>
        <v>-9.7470274225842535E-2</v>
      </c>
      <c r="D11" s="13">
        <f>(D7-D8)/D8</f>
        <v>-4.4647817569897094E-2</v>
      </c>
      <c r="E11" s="13">
        <f>(E7-E8)/E8</f>
        <v>-8.7391740567573928E-2</v>
      </c>
      <c r="F11" s="13">
        <f>(F7-F8)/F8</f>
        <v>-8.1736558761827394E-2</v>
      </c>
    </row>
    <row r="12" spans="1:10" ht="15" customHeight="1" x14ac:dyDescent="0.25">
      <c r="A12" s="11"/>
      <c r="B12" s="13"/>
      <c r="C12" s="13"/>
      <c r="D12" s="13"/>
      <c r="E12" s="13"/>
      <c r="F12" s="13"/>
    </row>
    <row r="13" spans="1:10" ht="15" customHeight="1" x14ac:dyDescent="0.25">
      <c r="A13" s="11"/>
      <c r="B13" s="11"/>
      <c r="C13" s="11"/>
      <c r="D13" s="11"/>
      <c r="E13" s="11"/>
      <c r="F13" s="11"/>
    </row>
    <row r="14" spans="1:10" ht="15" customHeight="1" x14ac:dyDescent="0.25">
      <c r="A14" s="11" t="s">
        <v>60</v>
      </c>
      <c r="B14" s="20">
        <f>'September 2024'!B14+'October 2024'!B7</f>
        <v>43277612.520000003</v>
      </c>
      <c r="C14" s="20">
        <f>'September 2024'!C14+'October 2024'!C7</f>
        <v>210155</v>
      </c>
      <c r="D14" s="20">
        <f>'September 2024'!D14+'October 2024'!D7</f>
        <v>9929755.379999999</v>
      </c>
      <c r="E14" s="20">
        <f>'September 2024'!E14+'October 2024'!E7</f>
        <v>144181544.44999999</v>
      </c>
      <c r="F14" s="12">
        <f>SUM(B14:E14)</f>
        <v>197599067.34999999</v>
      </c>
      <c r="J14" s="19"/>
    </row>
    <row r="15" spans="1:10" ht="15" customHeight="1" x14ac:dyDescent="0.25">
      <c r="A15" s="11" t="s">
        <v>51</v>
      </c>
      <c r="B15" s="12">
        <f>'September 2024'!B15+'October 2024'!B8</f>
        <v>45363770.939999998</v>
      </c>
      <c r="C15" s="12">
        <f>'September 2024'!C15+'October 2024'!C8</f>
        <v>222160.75</v>
      </c>
      <c r="D15" s="12">
        <f>'September 2024'!D15+'October 2024'!D8</f>
        <v>10150969.709999999</v>
      </c>
      <c r="E15" s="12">
        <f>'September 2024'!E15+'October 2024'!E8</f>
        <v>145834600.41999999</v>
      </c>
      <c r="F15" s="12">
        <f>SUM(B15:E15)</f>
        <v>201571501.81999999</v>
      </c>
      <c r="J15" s="19"/>
    </row>
    <row r="16" spans="1:10" ht="15" customHeight="1" x14ac:dyDescent="0.25">
      <c r="A16" s="11"/>
      <c r="B16" s="11"/>
      <c r="C16" s="11"/>
      <c r="D16" s="11"/>
      <c r="E16" s="11"/>
      <c r="F16" s="11"/>
    </row>
    <row r="17" spans="1:6" ht="15" customHeight="1" x14ac:dyDescent="0.25">
      <c r="A17" s="11" t="s">
        <v>4</v>
      </c>
      <c r="B17" s="14"/>
      <c r="C17" s="14"/>
      <c r="D17" s="14"/>
      <c r="E17" s="14"/>
      <c r="F17" s="14"/>
    </row>
    <row r="18" spans="1:6" ht="15" customHeight="1" x14ac:dyDescent="0.25">
      <c r="A18" s="15" t="s">
        <v>6</v>
      </c>
      <c r="B18" s="16">
        <f>(B14-B15)/B15</f>
        <v>-4.598732373371768E-2</v>
      </c>
      <c r="C18" s="16">
        <f>(C14-C15)/C15</f>
        <v>-5.404082404295088E-2</v>
      </c>
      <c r="D18" s="16">
        <f>(D14-D15)/D15</f>
        <v>-2.1792433266949438E-2</v>
      </c>
      <c r="E18" s="16">
        <f>(E14-E15)/E15</f>
        <v>-1.1335142450688925E-2</v>
      </c>
      <c r="F18" s="16">
        <f>(F14-F15)/F15</f>
        <v>-1.9707321888921169E-2</v>
      </c>
    </row>
    <row r="19" spans="1:6" ht="15" customHeight="1" x14ac:dyDescent="0.25">
      <c r="A19" s="17" t="s">
        <v>3</v>
      </c>
      <c r="B19" s="17"/>
      <c r="C19" s="17"/>
      <c r="D19" s="17"/>
      <c r="E19" s="17"/>
      <c r="F19" s="17"/>
    </row>
    <row r="20" spans="1:6" ht="15" customHeight="1" x14ac:dyDescent="0.25">
      <c r="A20" s="1" t="s">
        <v>34</v>
      </c>
    </row>
    <row r="21" spans="1:6" ht="15" customHeight="1" x14ac:dyDescent="0.25">
      <c r="A21" s="1" t="s">
        <v>35</v>
      </c>
    </row>
    <row r="22" spans="1:6" ht="15" customHeight="1" x14ac:dyDescent="0.25">
      <c r="A22" s="1" t="s">
        <v>36</v>
      </c>
    </row>
    <row r="23" spans="1:6" ht="15" customHeight="1" x14ac:dyDescent="0.25">
      <c r="A23" s="1" t="s">
        <v>37</v>
      </c>
    </row>
    <row r="24" spans="1:6" ht="15" customHeight="1" x14ac:dyDescent="0.25">
      <c r="A24" s="1" t="s">
        <v>38</v>
      </c>
    </row>
    <row r="25" spans="1:6" ht="15" customHeight="1" x14ac:dyDescent="0.25"/>
    <row r="26" spans="1:6" ht="15" customHeight="1" x14ac:dyDescent="0.25">
      <c r="A26" s="1" t="s">
        <v>15</v>
      </c>
    </row>
    <row r="27" spans="1:6" ht="15" customHeight="1" x14ac:dyDescent="0.25">
      <c r="A27" s="1" t="s">
        <v>46</v>
      </c>
    </row>
    <row r="28" spans="1:6" ht="15" customHeight="1" x14ac:dyDescent="0.25"/>
    <row r="29" spans="1:6" ht="15" customHeight="1" x14ac:dyDescent="0.25">
      <c r="A29" s="1" t="s">
        <v>17</v>
      </c>
    </row>
    <row r="30" spans="1:6" ht="15" customHeight="1" x14ac:dyDescent="0.25">
      <c r="A30" s="1" t="s">
        <v>18</v>
      </c>
    </row>
    <row r="31" spans="1:6" ht="15" customHeight="1" x14ac:dyDescent="0.25">
      <c r="A31" s="1" t="s">
        <v>19</v>
      </c>
    </row>
    <row r="32" spans="1:6" ht="15" customHeight="1" x14ac:dyDescent="0.25">
      <c r="A32" s="2" t="s">
        <v>20</v>
      </c>
      <c r="F32" s="2"/>
    </row>
    <row r="33" spans="1:1" ht="15" customHeight="1" x14ac:dyDescent="0.25">
      <c r="A33" s="1" t="s">
        <v>21</v>
      </c>
    </row>
    <row r="34" spans="1:1" ht="15" customHeight="1" x14ac:dyDescent="0.25"/>
    <row r="35" spans="1:1" ht="15" customHeight="1" x14ac:dyDescent="0.25">
      <c r="A35" s="1" t="s">
        <v>22</v>
      </c>
    </row>
    <row r="36" spans="1:1" ht="15" customHeight="1" x14ac:dyDescent="0.25">
      <c r="A36" s="1" t="s">
        <v>23</v>
      </c>
    </row>
    <row r="37" spans="1:1" ht="15" customHeight="1" x14ac:dyDescent="0.25">
      <c r="A37" s="1" t="s">
        <v>24</v>
      </c>
    </row>
    <row r="38" spans="1:1" ht="15" customHeight="1" x14ac:dyDescent="0.25"/>
    <row r="39" spans="1:1" ht="15" customHeight="1" x14ac:dyDescent="0.25">
      <c r="A39" s="1" t="s">
        <v>25</v>
      </c>
    </row>
    <row r="40" spans="1:1" ht="15" customHeight="1" x14ac:dyDescent="0.25">
      <c r="A40" s="1" t="s">
        <v>26</v>
      </c>
    </row>
    <row r="41" spans="1:1" ht="15" customHeight="1" x14ac:dyDescent="0.25"/>
    <row r="42" spans="1:1" ht="15" customHeight="1" x14ac:dyDescent="0.25">
      <c r="A42" s="1" t="s">
        <v>27</v>
      </c>
    </row>
    <row r="43" spans="1:1" ht="15" customHeight="1" x14ac:dyDescent="0.25">
      <c r="A43" s="1" t="s">
        <v>28</v>
      </c>
    </row>
    <row r="44" spans="1:1" ht="15" customHeight="1" x14ac:dyDescent="0.25">
      <c r="A44" s="1" t="s">
        <v>29</v>
      </c>
    </row>
    <row r="45" spans="1:1" ht="15" customHeight="1" x14ac:dyDescent="0.25">
      <c r="A45" s="1" t="s">
        <v>30</v>
      </c>
    </row>
    <row r="46" spans="1:1" ht="15" customHeight="1" x14ac:dyDescent="0.25">
      <c r="A46" s="1" t="s">
        <v>31</v>
      </c>
    </row>
    <row r="47" spans="1:1" ht="15" customHeight="1" x14ac:dyDescent="0.25"/>
    <row r="48" spans="1:1" ht="15" customHeight="1" x14ac:dyDescent="0.25">
      <c r="A48" s="1" t="s">
        <v>40</v>
      </c>
    </row>
    <row r="49" spans="1:1" ht="15" customHeight="1" x14ac:dyDescent="0.25">
      <c r="A49" s="1" t="s">
        <v>41</v>
      </c>
    </row>
    <row r="50" spans="1:1" ht="15" customHeight="1" x14ac:dyDescent="0.25"/>
    <row r="51" spans="1:1" ht="15" customHeight="1" x14ac:dyDescent="0.25"/>
    <row r="52" spans="1:1" ht="15" customHeight="1" x14ac:dyDescent="0.25"/>
    <row r="53" spans="1:1" ht="15" customHeight="1" x14ac:dyDescent="0.25"/>
    <row r="54" spans="1:1" ht="1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63"/>
  <sheetViews>
    <sheetView workbookViewId="0">
      <selection activeCell="F7" sqref="F7"/>
    </sheetView>
  </sheetViews>
  <sheetFormatPr defaultColWidth="9.140625" defaultRowHeight="15.75" x14ac:dyDescent="0.25"/>
  <cols>
    <col min="1" max="1" width="32.7109375" style="2" customWidth="1"/>
    <col min="2" max="4" width="19.28515625" style="2" customWidth="1"/>
    <col min="5" max="5" width="20.85546875" style="2" bestFit="1" customWidth="1"/>
    <col min="6" max="6" width="20.28515625" style="2" customWidth="1"/>
    <col min="7" max="18" width="9.140625" style="2"/>
    <col min="19" max="54" width="9.140625" style="1"/>
    <col min="55" max="16384" width="9.140625" style="2"/>
  </cols>
  <sheetData>
    <row r="1" spans="1:18" ht="15" customHeight="1" x14ac:dyDescent="0.25">
      <c r="A1" s="3"/>
      <c r="B1" s="4" t="s">
        <v>43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5">
      <c r="A2" s="3"/>
      <c r="B2" s="4" t="s">
        <v>5</v>
      </c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5">
      <c r="A3" s="3"/>
      <c r="B3" s="4" t="s">
        <v>58</v>
      </c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customHeight="1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5">
      <c r="A7" s="11" t="s">
        <v>0</v>
      </c>
      <c r="B7" s="20">
        <v>10567799.130000003</v>
      </c>
      <c r="C7" s="20">
        <v>58891</v>
      </c>
      <c r="D7" s="20">
        <v>2619983.3999999994</v>
      </c>
      <c r="E7" s="20">
        <v>37065680.200000003</v>
      </c>
      <c r="F7" s="12">
        <f>SUM(B7:E7)</f>
        <v>50312353.730000004</v>
      </c>
      <c r="G7" s="1"/>
      <c r="H7" s="1"/>
      <c r="I7" s="19"/>
      <c r="J7" s="1"/>
      <c r="K7" s="1"/>
      <c r="L7" s="1"/>
      <c r="M7" s="1"/>
      <c r="N7" s="1"/>
      <c r="O7" s="1"/>
      <c r="P7" s="1"/>
      <c r="Q7" s="1"/>
      <c r="R7" s="1"/>
    </row>
    <row r="8" spans="1:18" ht="15" customHeight="1" x14ac:dyDescent="0.25">
      <c r="A8" s="11" t="s">
        <v>1</v>
      </c>
      <c r="B8" s="12">
        <v>10145676.329999998</v>
      </c>
      <c r="C8" s="12">
        <v>58219.11</v>
      </c>
      <c r="D8" s="12">
        <v>2765306.0199999996</v>
      </c>
      <c r="E8" s="12">
        <v>35162586.749999993</v>
      </c>
      <c r="F8" s="12">
        <f>SUM(B8:E8)</f>
        <v>48131788.209999993</v>
      </c>
      <c r="G8" s="1"/>
      <c r="H8" s="1"/>
      <c r="I8" s="19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25">
      <c r="A9" s="11"/>
      <c r="B9" s="11"/>
      <c r="C9" s="11"/>
      <c r="D9" s="11"/>
      <c r="E9" s="11"/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5">
      <c r="A10" s="11" t="s">
        <v>4</v>
      </c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5">
      <c r="A11" s="11" t="s">
        <v>6</v>
      </c>
      <c r="B11" s="13">
        <f>+(B7-B8)/B8</f>
        <v>4.1606176490355723E-2</v>
      </c>
      <c r="C11" s="13">
        <f>+(C7-C8)/C8</f>
        <v>1.1540712319374161E-2</v>
      </c>
      <c r="D11" s="13">
        <f>+(D7-D8)/D8</f>
        <v>-5.2552093312262106E-2</v>
      </c>
      <c r="E11" s="13">
        <f>+(E7-E8)/E8</f>
        <v>5.4122680550514696E-2</v>
      </c>
      <c r="F11" s="13">
        <f>+(F7-F8)/F8</f>
        <v>4.5304062057411165E-2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5">
      <c r="A12" s="11"/>
      <c r="B12" s="13"/>
      <c r="C12" s="13"/>
      <c r="D12" s="13"/>
      <c r="E12" s="13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11"/>
      <c r="B13" s="11"/>
      <c r="C13" s="11"/>
      <c r="D13" s="11"/>
      <c r="E13" s="11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1" t="s">
        <v>60</v>
      </c>
      <c r="B14" s="20">
        <f>'October 2024'!B14+'November 2024'!B7</f>
        <v>53845411.650000006</v>
      </c>
      <c r="C14" s="20">
        <f>'October 2024'!C14+'November 2024'!C7</f>
        <v>269046</v>
      </c>
      <c r="D14" s="20">
        <f>'October 2024'!D14+'November 2024'!D7</f>
        <v>12549738.779999997</v>
      </c>
      <c r="E14" s="20">
        <f>'October 2024'!E14+'November 2024'!E7</f>
        <v>181247224.64999998</v>
      </c>
      <c r="F14" s="12">
        <f>SUM(B14:E14)</f>
        <v>247911421.07999998</v>
      </c>
      <c r="G14" s="1"/>
      <c r="H14" s="1"/>
      <c r="I14" s="19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11" t="s">
        <v>51</v>
      </c>
      <c r="B15" s="12">
        <f>'October 2024'!B15+'November 2024'!B8</f>
        <v>55509447.269999996</v>
      </c>
      <c r="C15" s="12">
        <f>'October 2024'!C15+'November 2024'!C8</f>
        <v>280379.86</v>
      </c>
      <c r="D15" s="12">
        <f>'October 2024'!D15+'November 2024'!D8</f>
        <v>12916275.729999999</v>
      </c>
      <c r="E15" s="12">
        <f>'October 2024'!E15+'November 2024'!E8</f>
        <v>180997187.16999999</v>
      </c>
      <c r="F15" s="12">
        <f>SUM(B15:E15)</f>
        <v>249703290.02999997</v>
      </c>
      <c r="G15" s="1"/>
      <c r="H15" s="1"/>
      <c r="I15" s="19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5">
      <c r="A16" s="11"/>
      <c r="B16" s="11"/>
      <c r="C16" s="11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5">
      <c r="A17" s="11" t="s">
        <v>4</v>
      </c>
      <c r="B17" s="14"/>
      <c r="C17" s="14"/>
      <c r="D17" s="14"/>
      <c r="E17" s="14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5">
      <c r="A18" s="15" t="s">
        <v>6</v>
      </c>
      <c r="B18" s="16">
        <f>(B14-B15)/B15</f>
        <v>-2.9977520977754638E-2</v>
      </c>
      <c r="C18" s="16">
        <f>(C14-C15)/C15</f>
        <v>-4.0423231540239683E-2</v>
      </c>
      <c r="D18" s="16">
        <f>(D14-D15)/D15</f>
        <v>-2.8377913081296627E-2</v>
      </c>
      <c r="E18" s="16">
        <f>(E14-E15)/E15</f>
        <v>1.3814440097632225E-3</v>
      </c>
      <c r="F18" s="16">
        <f>+(F14-F15)/F15</f>
        <v>-7.1759925541417914E-3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5">
      <c r="A19" s="17" t="s">
        <v>3</v>
      </c>
      <c r="B19" s="17"/>
      <c r="C19" s="17"/>
      <c r="D19" s="17"/>
      <c r="E19" s="17"/>
      <c r="F19" s="1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5">
      <c r="A20" s="1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5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5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5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5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5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5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5">
      <c r="A30" s="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5">
      <c r="A31" s="1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5">
      <c r="A32" s="2" t="s">
        <v>20</v>
      </c>
      <c r="B32" s="1"/>
      <c r="C32" s="1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 x14ac:dyDescent="0.25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 x14ac:dyDescent="0.25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25">
      <c r="A37" s="1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 x14ac:dyDescent="0.25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 x14ac:dyDescent="0.25">
      <c r="A40" s="1" t="s">
        <v>26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 x14ac:dyDescent="0.25">
      <c r="A42" s="1" t="s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 x14ac:dyDescent="0.25">
      <c r="A43" s="1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5">
      <c r="A44" s="1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 x14ac:dyDescent="0.25">
      <c r="A45" s="1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customHeight="1" x14ac:dyDescent="0.25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" customHeight="1" x14ac:dyDescent="0.25">
      <c r="A48" s="1" t="s">
        <v>40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" customHeight="1" x14ac:dyDescent="0.25">
      <c r="A49" s="1" t="s">
        <v>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63"/>
  <sheetViews>
    <sheetView tabSelected="1" workbookViewId="0">
      <selection activeCell="H33" sqref="H33"/>
    </sheetView>
  </sheetViews>
  <sheetFormatPr defaultColWidth="9.140625" defaultRowHeight="15.75" x14ac:dyDescent="0.25"/>
  <cols>
    <col min="1" max="1" width="32.7109375" style="2" customWidth="1"/>
    <col min="2" max="4" width="19.28515625" style="2" customWidth="1"/>
    <col min="5" max="6" width="20.28515625" style="2" customWidth="1"/>
    <col min="7" max="7" width="15.7109375" style="2" bestFit="1" customWidth="1"/>
    <col min="8" max="8" width="33.42578125" style="2" bestFit="1" customWidth="1"/>
    <col min="9" max="9" width="14.28515625" style="2" bestFit="1" customWidth="1"/>
    <col min="10" max="10" width="15" style="2" bestFit="1" customWidth="1"/>
    <col min="11" max="18" width="9.140625" style="2"/>
    <col min="19" max="54" width="9.140625" style="1"/>
    <col min="55" max="16384" width="9.140625" style="2"/>
  </cols>
  <sheetData>
    <row r="1" spans="1:18" ht="15" customHeight="1" x14ac:dyDescent="0.25">
      <c r="A1" s="3"/>
      <c r="B1" s="4" t="s">
        <v>43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5">
      <c r="A2" s="3"/>
      <c r="B2" s="4" t="s">
        <v>5</v>
      </c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5">
      <c r="A3" s="3"/>
      <c r="B3" s="4" t="s">
        <v>59</v>
      </c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 x14ac:dyDescent="0.25">
      <c r="A4" s="5"/>
      <c r="B4" s="6"/>
      <c r="C4" s="6" t="s">
        <v>8</v>
      </c>
      <c r="D4" s="6" t="s">
        <v>10</v>
      </c>
      <c r="E4" s="6" t="s">
        <v>11</v>
      </c>
      <c r="F4" s="6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customHeight="1" x14ac:dyDescent="0.25">
      <c r="A5" s="7"/>
      <c r="B5" s="8" t="s">
        <v>7</v>
      </c>
      <c r="C5" s="8" t="s">
        <v>9</v>
      </c>
      <c r="D5" s="8" t="s">
        <v>9</v>
      </c>
      <c r="E5" s="8" t="s">
        <v>12</v>
      </c>
      <c r="F5" s="8" t="s">
        <v>14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25">
      <c r="A6" s="9"/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5">
      <c r="A7" s="11" t="s">
        <v>0</v>
      </c>
      <c r="B7" s="20">
        <v>9321758.2799999975</v>
      </c>
      <c r="C7" s="20">
        <v>54455.299999999996</v>
      </c>
      <c r="D7" s="20">
        <v>2639050.7400000002</v>
      </c>
      <c r="E7" s="20">
        <v>40091296.939999998</v>
      </c>
      <c r="F7" s="12">
        <f>SUM(B7:E7)</f>
        <v>52106561.259999998</v>
      </c>
      <c r="G7" s="19"/>
      <c r="H7" s="19"/>
      <c r="I7" s="19"/>
      <c r="J7" s="1"/>
      <c r="K7" s="1"/>
      <c r="L7" s="1"/>
      <c r="M7" s="1"/>
      <c r="N7" s="1"/>
      <c r="O7" s="1"/>
      <c r="P7" s="1"/>
      <c r="Q7" s="1"/>
      <c r="R7" s="1"/>
    </row>
    <row r="8" spans="1:18" ht="15" customHeight="1" x14ac:dyDescent="0.25">
      <c r="A8" s="11" t="s">
        <v>1</v>
      </c>
      <c r="B8" s="12">
        <v>10029875.109999999</v>
      </c>
      <c r="C8" s="12">
        <v>65957.210000000006</v>
      </c>
      <c r="D8" s="12">
        <v>2786425.56</v>
      </c>
      <c r="E8" s="12">
        <v>37948716.170000002</v>
      </c>
      <c r="F8" s="12">
        <f>SUM(B8:E8)</f>
        <v>50830974.050000004</v>
      </c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25">
      <c r="A9" s="11"/>
      <c r="B9" s="11"/>
      <c r="C9" s="11"/>
      <c r="D9" s="11"/>
      <c r="E9" s="11"/>
      <c r="F9" s="1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 x14ac:dyDescent="0.25">
      <c r="A10" s="11" t="s">
        <v>4</v>
      </c>
      <c r="B10" s="11"/>
      <c r="C10" s="11"/>
      <c r="D10" s="11"/>
      <c r="E10" s="11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5">
      <c r="A11" s="11" t="s">
        <v>6</v>
      </c>
      <c r="B11" s="13">
        <f>(B7-B8)/B8</f>
        <v>-7.0600762445585621E-2</v>
      </c>
      <c r="C11" s="13">
        <f>(C7-C8)/C8</f>
        <v>-0.17438442287052483</v>
      </c>
      <c r="D11" s="13">
        <f>(D7-D8)/D8</f>
        <v>-5.2890277104693163E-2</v>
      </c>
      <c r="E11" s="13">
        <f>(E7-E8)/E8</f>
        <v>5.6459901315285936E-2</v>
      </c>
      <c r="F11" s="13">
        <f>(F7-F8)/F8</f>
        <v>2.5094683582991332E-2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5">
      <c r="A12" s="11"/>
      <c r="B12" s="13"/>
      <c r="C12" s="13"/>
      <c r="D12" s="13"/>
      <c r="E12" s="13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5">
      <c r="A13" s="11"/>
      <c r="B13" s="11"/>
      <c r="C13" s="11"/>
      <c r="D13" s="11"/>
      <c r="E13" s="11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1" t="s">
        <v>60</v>
      </c>
      <c r="B14" s="20">
        <f>'November 2024'!B14+'December 2024'!B7</f>
        <v>63167169.930000007</v>
      </c>
      <c r="C14" s="20">
        <f>'November 2024'!C14+'December 2024'!C7</f>
        <v>323501.3</v>
      </c>
      <c r="D14" s="20">
        <f>'November 2024'!D14+'December 2024'!D7</f>
        <v>15188789.519999998</v>
      </c>
      <c r="E14" s="20">
        <f>'November 2024'!E14+'December 2024'!E7</f>
        <v>221338521.58999997</v>
      </c>
      <c r="F14" s="12">
        <f>SUM(B14:E14)</f>
        <v>300017982.33999997</v>
      </c>
      <c r="G14" s="19"/>
      <c r="H14" s="19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5">
      <c r="A15" s="11" t="s">
        <v>51</v>
      </c>
      <c r="B15" s="12">
        <f>'November 2024'!B15+'December 2024'!B8</f>
        <v>65539322.379999995</v>
      </c>
      <c r="C15" s="12">
        <f>'November 2024'!C15+'December 2024'!C8</f>
        <v>346337.07</v>
      </c>
      <c r="D15" s="12">
        <f>'November 2024'!D15+'December 2024'!D8</f>
        <v>15702701.289999999</v>
      </c>
      <c r="E15" s="12">
        <f>'November 2024'!E15+'December 2024'!E8</f>
        <v>218945903.33999997</v>
      </c>
      <c r="F15" s="12">
        <f>SUM(B15:E15)</f>
        <v>300534264.07999998</v>
      </c>
      <c r="G15" s="19"/>
      <c r="H15" s="19"/>
      <c r="I15" s="12"/>
      <c r="J15" s="12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5">
      <c r="A16" s="11"/>
      <c r="B16" s="11"/>
      <c r="C16" s="11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5">
      <c r="A17" s="11" t="s">
        <v>4</v>
      </c>
      <c r="B17" s="14"/>
      <c r="C17" s="14"/>
      <c r="D17" s="14"/>
      <c r="E17" s="14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5">
      <c r="A18" s="15" t="s">
        <v>6</v>
      </c>
      <c r="B18" s="16">
        <f>(B14-B15)/B15</f>
        <v>-3.6194338968690266E-2</v>
      </c>
      <c r="C18" s="16">
        <f>(C14-C15)/C15</f>
        <v>-6.5935101893655271E-2</v>
      </c>
      <c r="D18" s="16">
        <f>(D14-D15)/D15</f>
        <v>-3.2727602755028999E-2</v>
      </c>
      <c r="E18" s="16">
        <f>(E14-E15)/E15</f>
        <v>1.0927896861739931E-2</v>
      </c>
      <c r="F18" s="16">
        <f>(F14-F15)/F15</f>
        <v>-1.717879795105756E-3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5">
      <c r="A19" s="17" t="s">
        <v>3</v>
      </c>
      <c r="B19" s="17"/>
      <c r="C19" s="17"/>
      <c r="D19" s="17"/>
      <c r="E19" s="17"/>
      <c r="F19" s="1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5">
      <c r="A20" s="1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5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5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5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5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5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5">
      <c r="A29" s="1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5">
      <c r="A30" s="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5">
      <c r="A31" s="1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5">
      <c r="A32" s="2" t="s">
        <v>20</v>
      </c>
      <c r="B32" s="1"/>
      <c r="C32" s="1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 x14ac:dyDescent="0.2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 x14ac:dyDescent="0.25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 x14ac:dyDescent="0.25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25">
      <c r="A37" s="1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 x14ac:dyDescent="0.25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 x14ac:dyDescent="0.25">
      <c r="A40" s="1" t="s">
        <v>26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 x14ac:dyDescent="0.25">
      <c r="A42" s="1" t="s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 x14ac:dyDescent="0.25">
      <c r="A43" s="1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5">
      <c r="A44" s="1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 x14ac:dyDescent="0.25">
      <c r="A45" s="1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 t="s">
        <v>40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 t="s">
        <v>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July 2024</vt:lpstr>
      <vt:lpstr>August 2024</vt:lpstr>
      <vt:lpstr>September 2024</vt:lpstr>
      <vt:lpstr>October 2024</vt:lpstr>
      <vt:lpstr>November 2024</vt:lpstr>
      <vt:lpstr>December 2024</vt:lpstr>
      <vt:lpstr>'July 2024'!Print_Area</vt:lpstr>
    </vt:vector>
  </TitlesOfParts>
  <Company>NC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amaruvada</dc:creator>
  <cp:lastModifiedBy>Amelia F. Bryan</cp:lastModifiedBy>
  <cp:lastPrinted>2016-09-01T14:14:48Z</cp:lastPrinted>
  <dcterms:created xsi:type="dcterms:W3CDTF">2015-08-31T18:34:59Z</dcterms:created>
  <dcterms:modified xsi:type="dcterms:W3CDTF">2025-01-29T21:35:14Z</dcterms:modified>
</cp:coreProperties>
</file>